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\Flexible Packaging\gsm calculator dot com\excel online shared\"/>
    </mc:Choice>
  </mc:AlternateContent>
  <xr:revisionPtr revIDLastSave="0" documentId="13_ncr:1_{ED7BD7C9-C4F9-47F6-9447-9C6A33DA218E}" xr6:coauthVersionLast="45" xr6:coauthVersionMax="45" xr10:uidLastSave="{00000000-0000-0000-0000-000000000000}"/>
  <bookViews>
    <workbookView xWindow="-108" yWindow="-108" windowWidth="23256" windowHeight="12576" xr2:uid="{3D72AE74-6525-4B30-AF06-1B6D3C76FF48}"/>
  </bookViews>
  <sheets>
    <sheet name="CAL DATA" sheetId="8" r:id="rId1"/>
    <sheet name="rate with density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8" l="1"/>
  <c r="G11" i="8"/>
  <c r="G10" i="8"/>
  <c r="G9" i="8"/>
  <c r="C13" i="8"/>
  <c r="E9" i="8"/>
  <c r="D12" i="8"/>
  <c r="E12" i="8" s="1"/>
  <c r="D11" i="8"/>
  <c r="E11" i="8" s="1"/>
  <c r="D10" i="8"/>
  <c r="E10" i="8" s="1"/>
  <c r="D9" i="8"/>
  <c r="B1" i="8"/>
  <c r="E13" i="8" l="1"/>
  <c r="G17" i="8" s="1"/>
  <c r="G21" i="8" s="1"/>
  <c r="G22" i="8" s="1"/>
  <c r="F12" i="8" l="1"/>
  <c r="I12" i="8" s="1"/>
  <c r="F11" i="8"/>
  <c r="F9" i="8"/>
  <c r="F10" i="8"/>
  <c r="H12" i="8" l="1"/>
  <c r="I9" i="8"/>
  <c r="H9" i="8"/>
  <c r="I10" i="8"/>
  <c r="H10" i="8"/>
  <c r="I11" i="8"/>
  <c r="H11" i="8"/>
  <c r="F13" i="8"/>
  <c r="H13" i="8" l="1"/>
  <c r="G26" i="8" s="1"/>
  <c r="I15" i="8" l="1"/>
  <c r="G24" i="8" s="1"/>
  <c r="G23" i="8" l="1"/>
</calcChain>
</file>

<file path=xl/sharedStrings.xml><?xml version="1.0" encoding="utf-8"?>
<sst xmlns="http://schemas.openxmlformats.org/spreadsheetml/2006/main" count="49" uniqueCount="44">
  <si>
    <t>Film</t>
  </si>
  <si>
    <t>Film Required</t>
  </si>
  <si>
    <t>(kg)</t>
  </si>
  <si>
    <t>Micron</t>
  </si>
  <si>
    <t>µ</t>
  </si>
  <si>
    <t>Film Rate</t>
  </si>
  <si>
    <t>per/kg</t>
  </si>
  <si>
    <t>Amount</t>
  </si>
  <si>
    <t>Meter</t>
  </si>
  <si>
    <t>Pet</t>
  </si>
  <si>
    <t>BoPP</t>
  </si>
  <si>
    <t>Foil</t>
  </si>
  <si>
    <t>density</t>
  </si>
  <si>
    <t>gsm</t>
  </si>
  <si>
    <t>Composite gsm →</t>
  </si>
  <si>
    <t>Pouch Size</t>
  </si>
  <si>
    <t>Density</t>
  </si>
  <si>
    <t>BoPA</t>
  </si>
  <si>
    <t>Enter Final Quantity (kg, Laminate) →</t>
  </si>
  <si>
    <t>Film Width (mm) →</t>
  </si>
  <si>
    <t>Pouch Rate per pc →</t>
  </si>
  <si>
    <t>rate</t>
  </si>
  <si>
    <t>Pouch Weight (gm)→</t>
  </si>
  <si>
    <t>Film Rate/kilo →</t>
  </si>
  <si>
    <t>www.gsmcalculator.com</t>
  </si>
  <si>
    <t>Total Amount →</t>
  </si>
  <si>
    <t>Quantity (kg)  →</t>
  </si>
  <si>
    <t>Pouch Width in mm →</t>
  </si>
  <si>
    <t>Pouch Height in mm →</t>
  </si>
  <si>
    <t>MetPet</t>
  </si>
  <si>
    <t>MattPet</t>
  </si>
  <si>
    <t>MetBoPP</t>
  </si>
  <si>
    <t>MattBoPP</t>
  </si>
  <si>
    <t>PearlizedBoPP</t>
  </si>
  <si>
    <t>LD</t>
  </si>
  <si>
    <t>AloxPet</t>
  </si>
  <si>
    <t>CPP</t>
  </si>
  <si>
    <t>MetCPP</t>
  </si>
  <si>
    <t>Nylon</t>
  </si>
  <si>
    <t>PVC</t>
  </si>
  <si>
    <t>Laminate Rate per kilo →</t>
  </si>
  <si>
    <t>&lt;----- 200 MM -----&gt;</t>
  </si>
  <si>
    <t>3 SIDE SEAL</t>
  </si>
  <si>
    <t>&lt;-------- 300 MM --------&gt;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</si>
</sst>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INR]\ #,##0.00"/>
    <numFmt numFmtId="172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0"/>
      <name val="Tahoma"/>
      <family val="2"/>
    </font>
    <font>
      <sz val="11"/>
      <color rgb="FFC00000"/>
      <name val="Calibri"/>
      <family val="2"/>
      <scheme val="minor"/>
    </font>
    <font>
      <sz val="22"/>
      <color rgb="FFC00000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4" borderId="0" xfId="0" quotePrefix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72" fontId="1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4CE7E-73EC-4656-ADC0-E34D78E90BA4}">
  <dimension ref="B1:R26"/>
  <sheetViews>
    <sheetView showGridLines="0" tabSelected="1" zoomScale="90" zoomScaleNormal="90" workbookViewId="0">
      <selection activeCell="C17" sqref="C17"/>
    </sheetView>
  </sheetViews>
  <sheetFormatPr defaultColWidth="10" defaultRowHeight="13.8" x14ac:dyDescent="0.3"/>
  <cols>
    <col min="1" max="1" width="4.21875" style="1" customWidth="1"/>
    <col min="2" max="5" width="12.77734375" style="1" customWidth="1"/>
    <col min="6" max="6" width="21.88671875" style="1" bestFit="1" customWidth="1"/>
    <col min="7" max="9" width="20.77734375" style="1" customWidth="1"/>
    <col min="10" max="10" width="10" style="1"/>
    <col min="11" max="11" width="15.77734375" style="17" customWidth="1"/>
    <col min="12" max="12" width="3.77734375" style="17" customWidth="1"/>
    <col min="13" max="13" width="5.77734375" style="17" customWidth="1"/>
    <col min="14" max="15" width="5.77734375" style="1" customWidth="1"/>
    <col min="16" max="16" width="3.77734375" style="1" customWidth="1"/>
    <col min="17" max="17" width="3.77734375" style="1" bestFit="1" customWidth="1"/>
    <col min="18" max="16384" width="10" style="1"/>
  </cols>
  <sheetData>
    <row r="1" spans="2:18" ht="13.8" customHeight="1" x14ac:dyDescent="0.3">
      <c r="B1" s="19" t="str">
        <f>UPPER("Auto Calculation of Raw Material for 4 ply job in Flexible Packaging - FLEXIBLE PACKAGING")</f>
        <v>AUTO CALCULATION OF RAW MATERIAL FOR 4 PLY JOB IN FLEXIBLE PACKAGING - FLEXIBLE PACKAGING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2:18" ht="13.8" customHeight="1" x14ac:dyDescent="0.3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2:18" ht="19.95" customHeight="1" x14ac:dyDescent="0.3"/>
    <row r="4" spans="2:18" x14ac:dyDescent="0.3">
      <c r="F4" s="25" t="s">
        <v>18</v>
      </c>
      <c r="G4" s="25"/>
      <c r="H4" s="25"/>
      <c r="I4" s="17">
        <v>1750</v>
      </c>
      <c r="L4" s="39" t="s">
        <v>41</v>
      </c>
      <c r="M4" s="39"/>
      <c r="N4" s="39"/>
      <c r="O4" s="39"/>
      <c r="P4" s="39"/>
    </row>
    <row r="5" spans="2:18" x14ac:dyDescent="0.3">
      <c r="F5" s="25" t="s">
        <v>19</v>
      </c>
      <c r="G5" s="25"/>
      <c r="H5" s="25"/>
      <c r="I5" s="17">
        <v>1175</v>
      </c>
      <c r="L5" s="36"/>
      <c r="M5" s="37"/>
      <c r="N5" s="33"/>
      <c r="O5" s="33"/>
      <c r="P5" s="31"/>
      <c r="Q5" s="30" t="s">
        <v>43</v>
      </c>
    </row>
    <row r="6" spans="2:18" x14ac:dyDescent="0.3">
      <c r="L6" s="34"/>
      <c r="P6" s="32"/>
      <c r="Q6" s="30"/>
    </row>
    <row r="7" spans="2:18" ht="14.4" x14ac:dyDescent="0.3">
      <c r="B7" s="20" t="s">
        <v>0</v>
      </c>
      <c r="C7" s="14" t="s">
        <v>3</v>
      </c>
      <c r="D7" s="20" t="s">
        <v>12</v>
      </c>
      <c r="E7" s="20" t="s">
        <v>13</v>
      </c>
      <c r="F7" s="14" t="s">
        <v>1</v>
      </c>
      <c r="G7" s="14" t="s">
        <v>5</v>
      </c>
      <c r="H7" s="20" t="s">
        <v>7</v>
      </c>
      <c r="I7" s="20" t="s">
        <v>8</v>
      </c>
      <c r="K7"/>
      <c r="L7" s="26"/>
      <c r="M7"/>
      <c r="O7"/>
      <c r="P7" s="26"/>
      <c r="Q7" s="30"/>
      <c r="R7"/>
    </row>
    <row r="8" spans="2:18" ht="18" customHeight="1" x14ac:dyDescent="0.3">
      <c r="B8" s="21"/>
      <c r="C8" s="14" t="s">
        <v>4</v>
      </c>
      <c r="D8" s="21"/>
      <c r="E8" s="21"/>
      <c r="F8" s="14" t="s">
        <v>2</v>
      </c>
      <c r="G8" s="14" t="s">
        <v>6</v>
      </c>
      <c r="H8" s="21"/>
      <c r="I8" s="21"/>
      <c r="K8"/>
      <c r="L8" s="26"/>
      <c r="M8"/>
      <c r="O8"/>
      <c r="P8" s="26"/>
      <c r="Q8" s="30"/>
      <c r="R8"/>
    </row>
    <row r="9" spans="2:18" ht="18" customHeight="1" x14ac:dyDescent="0.3">
      <c r="B9" s="41" t="s">
        <v>9</v>
      </c>
      <c r="C9" s="2">
        <v>12</v>
      </c>
      <c r="D9" s="2">
        <f>SUMIFS('rate with density'!C3:C17,'rate with density'!B3:B17,'CAL DATA'!B9)</f>
        <v>1.4</v>
      </c>
      <c r="E9" s="2">
        <f>C9*D9</f>
        <v>16.799999999999997</v>
      </c>
      <c r="F9" s="11">
        <f>E9*I4/E13</f>
        <v>297.14978775015157</v>
      </c>
      <c r="G9" s="3">
        <f>SUMIFS('rate with density'!D3:D17,'rate with density'!B3:B17,'CAL DATA'!B9)</f>
        <v>108</v>
      </c>
      <c r="H9" s="3">
        <f>F9*G9</f>
        <v>32092.177077016371</v>
      </c>
      <c r="I9" s="6">
        <f>F9*1000000/(I5*E9)</f>
        <v>15053.180737089748</v>
      </c>
      <c r="K9"/>
      <c r="L9" s="26"/>
      <c r="M9"/>
      <c r="O9"/>
      <c r="P9" s="26"/>
      <c r="Q9" s="30"/>
      <c r="R9"/>
    </row>
    <row r="10" spans="2:18" ht="18" customHeight="1" x14ac:dyDescent="0.3">
      <c r="B10" s="41" t="s">
        <v>9</v>
      </c>
      <c r="C10" s="2">
        <v>12</v>
      </c>
      <c r="D10" s="2">
        <f>SUMIFS('rate with density'!C3:C17,'rate with density'!B3:B17,'CAL DATA'!B10)</f>
        <v>1.4</v>
      </c>
      <c r="E10" s="2">
        <f>C10*D10</f>
        <v>16.799999999999997</v>
      </c>
      <c r="F10" s="11">
        <f>E10*I4/E13</f>
        <v>297.14978775015157</v>
      </c>
      <c r="G10" s="3">
        <f>SUMIFS('rate with density'!D3:D17,'rate with density'!B3:B17,'CAL DATA'!B10)</f>
        <v>108</v>
      </c>
      <c r="H10" s="3">
        <f>F10*G10</f>
        <v>32092.177077016371</v>
      </c>
      <c r="I10" s="6">
        <f>F10*1000000/(I5*E10)</f>
        <v>15053.180737089748</v>
      </c>
      <c r="K10"/>
      <c r="L10" s="26"/>
      <c r="M10"/>
      <c r="O10"/>
      <c r="P10" s="26"/>
      <c r="Q10" s="30"/>
      <c r="R10"/>
    </row>
    <row r="11" spans="2:18" ht="18" customHeight="1" x14ac:dyDescent="0.3">
      <c r="B11" s="41" t="s">
        <v>11</v>
      </c>
      <c r="C11" s="2">
        <v>9</v>
      </c>
      <c r="D11" s="2">
        <f>SUMIFS('rate with density'!C3:C17,'rate with density'!B3:B17,'CAL DATA'!B11)</f>
        <v>2.71</v>
      </c>
      <c r="E11" s="2">
        <f>C11*D11</f>
        <v>24.39</v>
      </c>
      <c r="F11" s="11">
        <f>E11*I4/E13</f>
        <v>431.39781685870224</v>
      </c>
      <c r="G11" s="3">
        <f>SUMIFS('rate with density'!D3:D17,'rate with density'!B3:B17,'CAL DATA'!B11)</f>
        <v>248</v>
      </c>
      <c r="H11" s="3">
        <f>F11*G11</f>
        <v>106986.65858095816</v>
      </c>
      <c r="I11" s="6">
        <f>F11*1000000/(I5*E11)</f>
        <v>15053.180737089748</v>
      </c>
      <c r="K11"/>
      <c r="L11" s="26"/>
      <c r="M11"/>
      <c r="O11"/>
      <c r="P11" s="26"/>
      <c r="Q11" s="30"/>
      <c r="R11"/>
    </row>
    <row r="12" spans="2:18" ht="18" customHeight="1" x14ac:dyDescent="0.3">
      <c r="B12" s="41" t="s">
        <v>34</v>
      </c>
      <c r="C12" s="2">
        <v>45</v>
      </c>
      <c r="D12" s="2">
        <f>SUMIFS('rate with density'!C3:C17,'rate with density'!B3:B17,'CAL DATA'!B12)</f>
        <v>0.91</v>
      </c>
      <c r="E12" s="2">
        <f>C12*D12</f>
        <v>40.950000000000003</v>
      </c>
      <c r="F12" s="40">
        <f>E12*I4/E13</f>
        <v>724.30260764099455</v>
      </c>
      <c r="G12" s="3">
        <f>SUMIFS('rate with density'!D3:D17,'rate with density'!B3:B17,'CAL DATA'!B12)</f>
        <v>92</v>
      </c>
      <c r="H12" s="3">
        <f>F12*G12</f>
        <v>66635.839902971493</v>
      </c>
      <c r="I12" s="6">
        <f>F12*1000000/(I5*E12)</f>
        <v>15053.180737089748</v>
      </c>
      <c r="K12"/>
      <c r="L12" s="26"/>
      <c r="M12"/>
      <c r="O12"/>
      <c r="P12" s="26"/>
      <c r="Q12" s="30"/>
      <c r="R12"/>
    </row>
    <row r="13" spans="2:18" ht="18" customHeight="1" x14ac:dyDescent="0.3">
      <c r="B13" s="7"/>
      <c r="C13" s="8">
        <f>C9+C10+C11+C12</f>
        <v>78</v>
      </c>
      <c r="D13" s="7"/>
      <c r="E13" s="7">
        <f>E9+E10+E11+E12</f>
        <v>98.94</v>
      </c>
      <c r="F13" s="8">
        <f>F9+F10+F11+F12</f>
        <v>1750</v>
      </c>
      <c r="G13" s="7"/>
      <c r="H13" s="9">
        <f>SUM(H9:H12)</f>
        <v>237806.85263796241</v>
      </c>
      <c r="I13" s="10"/>
      <c r="K13"/>
      <c r="L13" s="26"/>
      <c r="M13"/>
      <c r="O13"/>
      <c r="P13" s="26"/>
      <c r="Q13" s="30"/>
      <c r="R13"/>
    </row>
    <row r="14" spans="2:18" ht="18" customHeight="1" x14ac:dyDescent="0.3">
      <c r="B14" s="17"/>
      <c r="C14" s="17"/>
      <c r="D14" s="17"/>
      <c r="E14" s="17"/>
      <c r="F14" s="17"/>
      <c r="G14" s="17"/>
      <c r="H14" s="17"/>
      <c r="I14" s="17"/>
      <c r="J14"/>
      <c r="K14"/>
      <c r="L14" s="26"/>
      <c r="M14" s="27"/>
      <c r="N14" s="35"/>
      <c r="O14" s="28"/>
      <c r="P14" s="26"/>
      <c r="Q14" s="30"/>
      <c r="R14"/>
    </row>
    <row r="15" spans="2:18" ht="18" customHeight="1" x14ac:dyDescent="0.3">
      <c r="B15" s="17"/>
      <c r="C15" s="17"/>
      <c r="D15" s="17"/>
      <c r="E15" s="17"/>
      <c r="F15" s="17"/>
      <c r="G15" s="25" t="s">
        <v>40</v>
      </c>
      <c r="H15" s="25"/>
      <c r="I15" s="4">
        <f>H13/I4</f>
        <v>135.88963007883567</v>
      </c>
      <c r="J15" s="15"/>
      <c r="K15"/>
      <c r="L15" s="27"/>
      <c r="M15" s="28"/>
      <c r="N15" s="35"/>
      <c r="O15" s="28"/>
      <c r="P15" s="29"/>
      <c r="Q15" s="30"/>
      <c r="R15"/>
    </row>
    <row r="16" spans="2:18" ht="18" customHeight="1" x14ac:dyDescent="0.3">
      <c r="B16" s="17"/>
      <c r="C16" s="17"/>
      <c r="D16" s="17"/>
      <c r="E16" s="17"/>
      <c r="F16" s="24" t="s">
        <v>15</v>
      </c>
      <c r="G16" s="24"/>
      <c r="H16" s="17"/>
      <c r="I16" s="17"/>
      <c r="J16" s="17"/>
      <c r="K16"/>
      <c r="L16" s="38" t="s">
        <v>42</v>
      </c>
      <c r="M16" s="38"/>
      <c r="N16" s="38"/>
      <c r="O16" s="38"/>
      <c r="P16" s="38"/>
      <c r="Q16"/>
      <c r="R16"/>
    </row>
    <row r="17" spans="2:18" ht="18" customHeight="1" x14ac:dyDescent="0.3">
      <c r="B17" s="17"/>
      <c r="C17"/>
      <c r="D17"/>
      <c r="E17"/>
      <c r="F17" s="18" t="s">
        <v>14</v>
      </c>
      <c r="G17" s="13">
        <f>E13</f>
        <v>98.94</v>
      </c>
      <c r="H17" s="17"/>
      <c r="I17" s="17"/>
      <c r="J17" s="17"/>
      <c r="K17"/>
      <c r="L17"/>
      <c r="M17"/>
      <c r="O17"/>
      <c r="P17"/>
      <c r="Q17"/>
      <c r="R17"/>
    </row>
    <row r="18" spans="2:18" ht="18" customHeight="1" x14ac:dyDescent="0.3">
      <c r="B18" s="17"/>
      <c r="C18"/>
      <c r="D18"/>
      <c r="E18"/>
      <c r="F18" s="18" t="s">
        <v>27</v>
      </c>
      <c r="G18" s="13">
        <v>200</v>
      </c>
      <c r="H18" s="17"/>
      <c r="I18" s="17"/>
      <c r="J18" s="17"/>
      <c r="K18"/>
      <c r="L18"/>
      <c r="M18"/>
      <c r="O18"/>
      <c r="P18"/>
      <c r="Q18"/>
      <c r="R18"/>
    </row>
    <row r="19" spans="2:18" ht="18" customHeight="1" x14ac:dyDescent="0.3">
      <c r="B19" s="17"/>
      <c r="C19"/>
      <c r="D19"/>
      <c r="E19"/>
      <c r="F19" s="18" t="s">
        <v>28</v>
      </c>
      <c r="G19" s="13">
        <v>300</v>
      </c>
      <c r="H19" s="17"/>
      <c r="K19"/>
      <c r="L19"/>
      <c r="M19"/>
      <c r="O19"/>
      <c r="P19"/>
      <c r="Q19"/>
      <c r="R19"/>
    </row>
    <row r="20" spans="2:18" ht="18" customHeight="1" x14ac:dyDescent="0.3">
      <c r="B20" s="17"/>
      <c r="C20"/>
      <c r="D20"/>
      <c r="E20"/>
      <c r="F20" s="18"/>
      <c r="G20" s="17"/>
      <c r="H20" s="17"/>
      <c r="K20"/>
      <c r="L20"/>
      <c r="M20"/>
      <c r="O20"/>
      <c r="P20"/>
      <c r="Q20"/>
      <c r="R20"/>
    </row>
    <row r="21" spans="2:18" ht="18" customHeight="1" x14ac:dyDescent="0.3">
      <c r="B21" s="17"/>
      <c r="C21"/>
      <c r="D21"/>
      <c r="E21"/>
      <c r="F21" s="18" t="s">
        <v>22</v>
      </c>
      <c r="G21" s="5">
        <f>G18*G19*2*G17/1000000</f>
        <v>11.8728</v>
      </c>
      <c r="H21" s="17"/>
      <c r="K21"/>
      <c r="L21"/>
      <c r="M21"/>
      <c r="O21"/>
      <c r="P21"/>
      <c r="Q21"/>
      <c r="R21"/>
    </row>
    <row r="22" spans="2:18" ht="18" customHeight="1" x14ac:dyDescent="0.3">
      <c r="B22" s="17"/>
      <c r="C22" s="17"/>
      <c r="D22" s="17"/>
      <c r="E22" s="17"/>
      <c r="F22" s="18" t="s">
        <v>26</v>
      </c>
      <c r="G22" s="5">
        <f>1000/G21</f>
        <v>84.226130314668822</v>
      </c>
      <c r="H22" s="17"/>
      <c r="I22" s="17"/>
      <c r="K22"/>
      <c r="L22"/>
      <c r="M22"/>
    </row>
    <row r="23" spans="2:18" x14ac:dyDescent="0.3">
      <c r="F23" s="16" t="s">
        <v>20</v>
      </c>
      <c r="G23" s="4">
        <f>I15/G22</f>
        <v>1.6133904000000001</v>
      </c>
    </row>
    <row r="24" spans="2:18" x14ac:dyDescent="0.3">
      <c r="F24" s="18" t="s">
        <v>23</v>
      </c>
      <c r="G24" s="4">
        <f>I15</f>
        <v>135.88963007883567</v>
      </c>
      <c r="J24" s="22" t="s">
        <v>24</v>
      </c>
      <c r="K24" s="23"/>
      <c r="L24" s="23"/>
      <c r="M24" s="23"/>
      <c r="N24" s="23"/>
      <c r="O24" s="23"/>
    </row>
    <row r="25" spans="2:18" x14ac:dyDescent="0.3">
      <c r="F25" s="18"/>
      <c r="G25" s="17"/>
      <c r="J25" s="23"/>
      <c r="K25" s="23"/>
      <c r="L25" s="23"/>
      <c r="M25" s="23"/>
      <c r="N25" s="23"/>
      <c r="O25" s="23"/>
    </row>
    <row r="26" spans="2:18" x14ac:dyDescent="0.3">
      <c r="F26" s="18" t="s">
        <v>25</v>
      </c>
      <c r="G26" s="4">
        <f>H13</f>
        <v>237806.85263796241</v>
      </c>
      <c r="J26" s="23"/>
      <c r="K26" s="23"/>
      <c r="L26" s="23"/>
      <c r="M26" s="23"/>
      <c r="N26" s="23"/>
      <c r="O26" s="23"/>
    </row>
  </sheetData>
  <mergeCells count="14">
    <mergeCell ref="G15:H15"/>
    <mergeCell ref="F16:G16"/>
    <mergeCell ref="L16:P16"/>
    <mergeCell ref="J24:O26"/>
    <mergeCell ref="B1:M2"/>
    <mergeCell ref="F4:H4"/>
    <mergeCell ref="L4:P4"/>
    <mergeCell ref="F5:H5"/>
    <mergeCell ref="Q5:Q15"/>
    <mergeCell ref="B7:B8"/>
    <mergeCell ref="D7:D8"/>
    <mergeCell ref="E7:E8"/>
    <mergeCell ref="H7:H8"/>
    <mergeCell ref="I7:I8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C03839-5CFB-41EB-991F-245F6B8F9BCF}">
          <x14:formula1>
            <xm:f>'rate with density'!$B$3:$B$17</xm:f>
          </x14:formula1>
          <xm:sqref>B9:B12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52FFE-3626-43A6-B551-322E0DF20D57}">
  <dimension ref="B2:D17"/>
  <sheetViews>
    <sheetView workbookViewId="0">
      <selection sqref="A1:XFD1048576"/>
    </sheetView>
  </sheetViews>
  <sheetFormatPr defaultRowHeight="14.4" x14ac:dyDescent="0.3"/>
  <cols>
    <col min="2" max="2" width="13.33203125" bestFit="1" customWidth="1"/>
    <col min="3" max="3" width="7.44140625" bestFit="1" customWidth="1"/>
    <col min="4" max="4" width="11.109375" bestFit="1" customWidth="1"/>
  </cols>
  <sheetData>
    <row r="2" spans="2:4" x14ac:dyDescent="0.3">
      <c r="B2" s="12" t="s">
        <v>0</v>
      </c>
      <c r="C2" s="12" t="s">
        <v>16</v>
      </c>
      <c r="D2" s="12" t="s">
        <v>21</v>
      </c>
    </row>
    <row r="3" spans="2:4" x14ac:dyDescent="0.3">
      <c r="B3" s="7" t="s">
        <v>9</v>
      </c>
      <c r="C3" s="2">
        <v>1.4</v>
      </c>
      <c r="D3" s="3">
        <v>108</v>
      </c>
    </row>
    <row r="4" spans="2:4" x14ac:dyDescent="0.3">
      <c r="B4" s="7" t="s">
        <v>29</v>
      </c>
      <c r="C4" s="2">
        <v>1.4</v>
      </c>
      <c r="D4" s="3"/>
    </row>
    <row r="5" spans="2:4" x14ac:dyDescent="0.3">
      <c r="B5" s="7" t="s">
        <v>30</v>
      </c>
      <c r="C5" s="2">
        <v>1.4</v>
      </c>
      <c r="D5" s="3"/>
    </row>
    <row r="6" spans="2:4" x14ac:dyDescent="0.3">
      <c r="B6" s="7" t="s">
        <v>10</v>
      </c>
      <c r="C6" s="2">
        <v>0.90500000000000003</v>
      </c>
      <c r="D6" s="3">
        <v>90</v>
      </c>
    </row>
    <row r="7" spans="2:4" x14ac:dyDescent="0.3">
      <c r="B7" s="7" t="s">
        <v>31</v>
      </c>
      <c r="C7" s="2">
        <v>0.90500000000000003</v>
      </c>
      <c r="D7" s="3"/>
    </row>
    <row r="8" spans="2:4" x14ac:dyDescent="0.3">
      <c r="B8" s="7" t="s">
        <v>32</v>
      </c>
      <c r="C8" s="2">
        <v>0.88</v>
      </c>
      <c r="D8" s="3"/>
    </row>
    <row r="9" spans="2:4" x14ac:dyDescent="0.3">
      <c r="B9" s="7" t="s">
        <v>33</v>
      </c>
      <c r="C9" s="2">
        <v>0.69</v>
      </c>
      <c r="D9" s="3"/>
    </row>
    <row r="10" spans="2:4" x14ac:dyDescent="0.3">
      <c r="B10" s="7" t="s">
        <v>11</v>
      </c>
      <c r="C10" s="2">
        <v>2.71</v>
      </c>
      <c r="D10" s="3">
        <v>248</v>
      </c>
    </row>
    <row r="11" spans="2:4" x14ac:dyDescent="0.3">
      <c r="B11" s="7" t="s">
        <v>34</v>
      </c>
      <c r="C11" s="2">
        <v>0.91</v>
      </c>
      <c r="D11" s="3">
        <v>92</v>
      </c>
    </row>
    <row r="12" spans="2:4" x14ac:dyDescent="0.3">
      <c r="B12" s="7" t="s">
        <v>35</v>
      </c>
      <c r="C12" s="2">
        <v>1.4</v>
      </c>
      <c r="D12" s="3"/>
    </row>
    <row r="13" spans="2:4" x14ac:dyDescent="0.3">
      <c r="B13" s="7" t="s">
        <v>36</v>
      </c>
      <c r="C13" s="2">
        <v>0.91</v>
      </c>
      <c r="D13" s="3"/>
    </row>
    <row r="14" spans="2:4" x14ac:dyDescent="0.3">
      <c r="B14" s="7" t="s">
        <v>37</v>
      </c>
      <c r="C14" s="2">
        <v>0.91</v>
      </c>
      <c r="D14" s="3"/>
    </row>
    <row r="15" spans="2:4" x14ac:dyDescent="0.3">
      <c r="B15" s="7" t="s">
        <v>38</v>
      </c>
      <c r="C15" s="2">
        <v>1.1499999999999999</v>
      </c>
      <c r="D15" s="3"/>
    </row>
    <row r="16" spans="2:4" x14ac:dyDescent="0.3">
      <c r="B16" s="7" t="s">
        <v>39</v>
      </c>
      <c r="C16" s="2">
        <v>1.45</v>
      </c>
      <c r="D16" s="3"/>
    </row>
    <row r="17" spans="2:4" x14ac:dyDescent="0.3">
      <c r="B17" s="7" t="s">
        <v>17</v>
      </c>
      <c r="C17" s="2">
        <v>1.1399999999999999</v>
      </c>
      <c r="D17" s="3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 DATA</vt:lpstr>
      <vt:lpstr>rate with density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</dc:creator>
  <cp:lastModifiedBy>Ej</cp:lastModifiedBy>
  <dcterms:created xsi:type="dcterms:W3CDTF">2020-06-18T13:08:58Z</dcterms:created>
  <dcterms:modified xsi:type="dcterms:W3CDTF">2020-06-24T04:17:58Z</dcterms:modified>
</cp:coreProperties>
</file>